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2025" sheetId="1" r:id="rId1"/>
  </sheets>
  <definedNames>
    <definedName name="_xlnm.Print_Titles" localSheetId="0">'2025'!$4:$6</definedName>
    <definedName name="_xlnm.Print_Area" localSheetId="0">'2025'!$A$1:$I$65</definedName>
  </definedNames>
  <calcPr calcId="124519" calcOnSave="0"/>
</workbook>
</file>

<file path=xl/calcChain.xml><?xml version="1.0" encoding="utf-8"?>
<calcChain xmlns="http://schemas.openxmlformats.org/spreadsheetml/2006/main">
  <c r="G15" i="1"/>
  <c r="I47"/>
  <c r="G45"/>
  <c r="G46"/>
  <c r="I35"/>
  <c r="G38"/>
  <c r="I37"/>
  <c r="I38"/>
  <c r="G22"/>
  <c r="G23"/>
  <c r="G24"/>
  <c r="G25"/>
  <c r="G26"/>
  <c r="G27"/>
  <c r="G28"/>
  <c r="G29"/>
  <c r="G30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G44"/>
  <c r="I63"/>
  <c r="G63"/>
  <c r="I57"/>
  <c r="I45"/>
  <c r="D31"/>
  <c r="E31"/>
  <c r="C31"/>
  <c r="C62" l="1"/>
  <c r="C60"/>
  <c r="C56"/>
  <c r="C52"/>
  <c r="C50"/>
  <c r="C48"/>
  <c r="C43"/>
  <c r="C7"/>
  <c r="C41" s="1"/>
  <c r="C64" l="1"/>
  <c r="C65" s="1"/>
  <c r="H48" l="1"/>
  <c r="D50" l="1"/>
  <c r="E50"/>
  <c r="F50"/>
  <c r="H7"/>
  <c r="F7"/>
  <c r="E7"/>
  <c r="D7"/>
  <c r="G37"/>
  <c r="G17" l="1"/>
  <c r="G18"/>
  <c r="G19"/>
  <c r="G20"/>
  <c r="D60" l="1"/>
  <c r="E60"/>
  <c r="H62" l="1"/>
  <c r="F62"/>
  <c r="E62"/>
  <c r="D62"/>
  <c r="I61"/>
  <c r="G61"/>
  <c r="H60"/>
  <c r="I60" s="1"/>
  <c r="F60"/>
  <c r="I59"/>
  <c r="G59"/>
  <c r="I58"/>
  <c r="G58"/>
  <c r="G57"/>
  <c r="H56"/>
  <c r="I56" s="1"/>
  <c r="F56"/>
  <c r="E56"/>
  <c r="D56"/>
  <c r="I55"/>
  <c r="G55"/>
  <c r="I54"/>
  <c r="G54"/>
  <c r="I53"/>
  <c r="G53"/>
  <c r="H52"/>
  <c r="I52" s="1"/>
  <c r="F52"/>
  <c r="E52"/>
  <c r="D52"/>
  <c r="I51"/>
  <c r="G51"/>
  <c r="H50"/>
  <c r="I50" s="1"/>
  <c r="I49"/>
  <c r="G49"/>
  <c r="I48"/>
  <c r="F48"/>
  <c r="E48"/>
  <c r="D48"/>
  <c r="G47"/>
  <c r="I46"/>
  <c r="I44"/>
  <c r="H43"/>
  <c r="F43"/>
  <c r="E43"/>
  <c r="D43"/>
  <c r="I36"/>
  <c r="G36"/>
  <c r="G35"/>
  <c r="H31"/>
  <c r="I31" s="1"/>
  <c r="F31"/>
  <c r="F41" s="1"/>
  <c r="E41"/>
  <c r="G14"/>
  <c r="I11"/>
  <c r="G11"/>
  <c r="I10"/>
  <c r="G10"/>
  <c r="I8"/>
  <c r="G8"/>
  <c r="I7"/>
  <c r="G50" l="1"/>
  <c r="G52"/>
  <c r="G60"/>
  <c r="D41"/>
  <c r="D64"/>
  <c r="E64"/>
  <c r="E65" s="1"/>
  <c r="G31"/>
  <c r="F64"/>
  <c r="F65" s="1"/>
  <c r="G56"/>
  <c r="H64"/>
  <c r="I64" s="1"/>
  <c r="G48"/>
  <c r="H41"/>
  <c r="I41" s="1"/>
  <c r="I43"/>
  <c r="G7"/>
  <c r="G43"/>
  <c r="G64" l="1"/>
  <c r="D65"/>
  <c r="G41"/>
  <c r="H65"/>
</calcChain>
</file>

<file path=xl/sharedStrings.xml><?xml version="1.0" encoding="utf-8"?>
<sst xmlns="http://schemas.openxmlformats.org/spreadsheetml/2006/main" count="130" uniqueCount="124">
  <si>
    <t>Код бюджетной классификации</t>
  </si>
  <si>
    <t>Налоговые и неналоговые доходы</t>
  </si>
  <si>
    <t>% ожид.исп. к уточн.бюджету</t>
  </si>
  <si>
    <t>Собственные доходы</t>
  </si>
  <si>
    <t>000 1 01 02 000 01 0000 110</t>
  </si>
  <si>
    <t>Налог на доходы физических лиц</t>
  </si>
  <si>
    <t>000 1 05 03 000 01 0000 110</t>
  </si>
  <si>
    <t>Единый сельскохозяйственный налог</t>
  </si>
  <si>
    <t>000 1 06 01 000 00 0000 110</t>
  </si>
  <si>
    <t>Налог на имущество физ.лиц</t>
  </si>
  <si>
    <t>000 1 06 06 000 00 0000 110</t>
  </si>
  <si>
    <t>Земельный налог</t>
  </si>
  <si>
    <t>000 1 08 00 000 00 0000 110</t>
  </si>
  <si>
    <t>Госпошлина</t>
  </si>
  <si>
    <t>000 1 09 00 000 00 0000 110</t>
  </si>
  <si>
    <t>Задолженности и перерасчеты по отмененным налогам и сборам</t>
  </si>
  <si>
    <t>000 1 11 05 025 00 0000 120</t>
  </si>
  <si>
    <t>Арендная плата за земли после разграничения собственности</t>
  </si>
  <si>
    <t>000 1 11 00 035 00 0000 000</t>
  </si>
  <si>
    <t>Доходы от использования имущества в оперативном управление</t>
  </si>
  <si>
    <t>000 1 11 00 075 00 0000 000</t>
  </si>
  <si>
    <t>000 1 11 05 013 00 0000 120</t>
  </si>
  <si>
    <t>Арендная плата за земли до разграничения собственности</t>
  </si>
  <si>
    <t>000 1 11 05 000 00 0000 120</t>
  </si>
  <si>
    <t>Аренда имущества</t>
  </si>
  <si>
    <t>000 1 13 01 995 00 0000 130</t>
  </si>
  <si>
    <t>Доходы от оказания платных услуг</t>
  </si>
  <si>
    <t>000 1 13 02 065 10 0000 120</t>
  </si>
  <si>
    <t>Доходы, поступающие в порядке возмещения расходов,понесенных в связи с эксплуатацией имущества сельских поселений</t>
  </si>
  <si>
    <t>000 1 14 00 000 00 0000 000</t>
  </si>
  <si>
    <t>Доходы от продажи материальных и нематериальных активов</t>
  </si>
  <si>
    <t>000 1 14 02 053 00 0000 410</t>
  </si>
  <si>
    <t>Доходы от реализации имущества</t>
  </si>
  <si>
    <t>000 1 14 06 013 00 0000 430</t>
  </si>
  <si>
    <t>Доходы от продажи земельных участков до разграничения собственности</t>
  </si>
  <si>
    <t>000 1 14 06 025 00 0000 430</t>
  </si>
  <si>
    <t>Доходы от продажи земельных участков после разграничения собственности</t>
  </si>
  <si>
    <t>Штрафы</t>
  </si>
  <si>
    <t>000 1 17 05 000 00 0000 180</t>
  </si>
  <si>
    <t>Прочие неналоговые доходы</t>
  </si>
  <si>
    <t>000 1 17 15 000 00 0000 150</t>
  </si>
  <si>
    <t>Инициативные платежи</t>
  </si>
  <si>
    <t>000 1 18 01 520 00 0000 150</t>
  </si>
  <si>
    <t>Перечисления из бюджетов поселений по решениям о взыскании средств</t>
  </si>
  <si>
    <t>Безвозмездные поступления</t>
  </si>
  <si>
    <t>000 2 02 01 000 00 0000 150</t>
  </si>
  <si>
    <t>000 2 02 15 001 00 0000 150</t>
  </si>
  <si>
    <t>Дотация на выравнивание</t>
  </si>
  <si>
    <t>000 2 02 15 002 00 0000 150</t>
  </si>
  <si>
    <t>Дотация на сбалансированность</t>
  </si>
  <si>
    <t>000 2 02 20 000 00 0000 150</t>
  </si>
  <si>
    <t>Субсидии</t>
  </si>
  <si>
    <t>000 2 02 30 000 00 0000 150</t>
  </si>
  <si>
    <t>Субвенции</t>
  </si>
  <si>
    <t xml:space="preserve">000 2 02 40 000 00 0000 150 </t>
  </si>
  <si>
    <t>Межбюджетные трансферты</t>
  </si>
  <si>
    <t>000 2 07 05 000 00 0000 150</t>
  </si>
  <si>
    <t>ВСЕГО ДОХОДОВ</t>
  </si>
  <si>
    <t xml:space="preserve">РАСХОДЫ </t>
  </si>
  <si>
    <t>0100</t>
  </si>
  <si>
    <t>Общегосударственные вопросы</t>
  </si>
  <si>
    <t>0104</t>
  </si>
  <si>
    <t>Функционирование местных администраций</t>
  </si>
  <si>
    <t>0107</t>
  </si>
  <si>
    <t>Проведение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</si>
  <si>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</si>
  <si>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</si>
  <si>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</si>
  <si>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</si>
  <si>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</si>
  <si>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</si>
  <si>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</si>
  <si>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</si>
  <si>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</si>
  <si>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0310</t>
  </si>
  <si>
    <t>0400</t>
  </si>
  <si>
    <t>Национальная экономика</t>
  </si>
  <si>
    <t>0406</t>
  </si>
  <si>
    <t>Водное хозяйство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</si>
  <si>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</si>
  <si>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</si>
  <si>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</si>
  <si>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</si>
  <si>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</si>
  <si>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</si>
  <si>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</si>
  <si>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</si>
  <si>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</si>
  <si>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</si>
  <si>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</si>
  <si>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</si>
  <si>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1000</t>
  </si>
  <si>
    <t>Социальная политика</t>
  </si>
  <si>
    <t>1001</t>
  </si>
  <si>
    <t>Пенсионное обеспечение</t>
  </si>
  <si>
    <t>1400</t>
  </si>
  <si>
    <t>Межбюджетные трансферты общего характера</t>
  </si>
  <si>
    <t>1403</t>
  </si>
  <si>
    <t>Прочие межбюджетные трансферты общего характера</t>
  </si>
  <si>
    <t>ВСЕГО расходов</t>
  </si>
  <si>
    <t>дефицит, профицит</t>
  </si>
  <si>
    <t>Невыясненные поступления</t>
  </si>
  <si>
    <t>Возврат</t>
  </si>
  <si>
    <t>000 2 19 60 010 10 0000 150</t>
  </si>
  <si>
    <t>000 1 16 00 000 00 0000 140</t>
  </si>
  <si>
    <t>Прочие доходы от компенсации затрат бюджетов сельских поселений</t>
  </si>
  <si>
    <t>Ожидаемое исполнение бюджета Шелангерского сельского поселения за 2025 год</t>
  </si>
  <si>
    <t>Защита населения и территории от чрезвычайных ситуаций природного и техногенного характера, пожарная безопасность</t>
  </si>
  <si>
    <t>Утвержденный бюджет на 2025 г.</t>
  </si>
  <si>
    <t>Уточненный бюджет на 01.11.2025</t>
  </si>
  <si>
    <t>Исполнение бюджета на 01.11.2025 г.</t>
  </si>
  <si>
    <t>Аренда имущества, составляющая казну</t>
  </si>
  <si>
    <t>000 1 13 02 995 10 0000 130</t>
  </si>
  <si>
    <t>Дотации, в т.ч.</t>
  </si>
  <si>
    <t>Пожертвования юр. и физ.лиц</t>
  </si>
  <si>
    <t>Перечисления из бюджетов сельских поселений для осуществления возврата (зачета) излишне уплаченных или излишне взысканных сумм</t>
  </si>
  <si>
    <t>000 2 08 05 000 10 0000 150</t>
  </si>
  <si>
    <t>000 1 00 00 000 00 0000 000</t>
  </si>
  <si>
    <t>000 2 00 00 000 00 0000 000</t>
  </si>
  <si>
    <t>Национальная безопасность и правоохранительная деятельность</t>
  </si>
  <si>
    <t>Ожидаемое исполнение за 2025 г.</t>
  </si>
  <si>
    <t>-</t>
  </si>
  <si>
    <t>Проект бюджета на 2026 г.</t>
  </si>
  <si>
    <t>% роста проекта 2026 г. к утв.бюджету 2025 г.</t>
  </si>
</sst>
</file>

<file path=xl/styles.xml><?xml version="1.0" encoding="utf-8"?>
<styleSheet xmlns="http://schemas.openxmlformats.org/spreadsheetml/2006/main">
  <numFmts count="4">
    <numFmt numFmtId="164" formatCode="#,##0.0;[Red]#,##0.0"/>
    <numFmt numFmtId="165" formatCode="#,##0.0_ ;\-#,##0.0\ "/>
    <numFmt numFmtId="166" formatCode="0.0"/>
    <numFmt numFmtId="167" formatCode="#,##0.0"/>
  </numFmts>
  <fonts count="7">
    <font>
      <sz val="11"/>
      <name val="Calibri"/>
    </font>
    <font>
      <sz val="10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65"/>
  <sheetViews>
    <sheetView tabSelected="1" zoomScale="90" zoomScaleNormal="90" workbookViewId="0">
      <pane ySplit="6" topLeftCell="A41" activePane="bottomLeft" state="frozen"/>
      <selection pane="bottomLeft" activeCell="H55" sqref="H55"/>
    </sheetView>
  </sheetViews>
  <sheetFormatPr defaultColWidth="8.85546875" defaultRowHeight="15.75"/>
  <cols>
    <col min="1" max="1" width="28.7109375" style="12" customWidth="1"/>
    <col min="2" max="2" width="35.5703125" style="12" customWidth="1"/>
    <col min="3" max="3" width="15" style="25" customWidth="1"/>
    <col min="4" max="5" width="13.5703125" style="25" customWidth="1"/>
    <col min="6" max="6" width="15.5703125" style="25" customWidth="1"/>
    <col min="7" max="7" width="15" style="25" customWidth="1"/>
    <col min="8" max="8" width="15.28515625" style="25" customWidth="1"/>
    <col min="9" max="9" width="15.42578125" style="25" customWidth="1"/>
  </cols>
  <sheetData>
    <row r="2" spans="1:9">
      <c r="A2" s="36" t="s">
        <v>106</v>
      </c>
      <c r="B2" s="36"/>
      <c r="C2" s="36"/>
      <c r="D2" s="36"/>
      <c r="E2" s="36"/>
      <c r="F2" s="36"/>
      <c r="G2" s="36"/>
      <c r="H2" s="36"/>
      <c r="I2" s="36"/>
    </row>
    <row r="4" spans="1:9" ht="12.75" customHeight="1">
      <c r="A4" s="37" t="s">
        <v>0</v>
      </c>
      <c r="B4" s="37" t="s">
        <v>1</v>
      </c>
      <c r="C4" s="40" t="s">
        <v>108</v>
      </c>
      <c r="D4" s="40" t="s">
        <v>109</v>
      </c>
      <c r="E4" s="40" t="s">
        <v>110</v>
      </c>
      <c r="F4" s="40" t="s">
        <v>120</v>
      </c>
      <c r="G4" s="40" t="s">
        <v>2</v>
      </c>
      <c r="H4" s="40" t="s">
        <v>122</v>
      </c>
      <c r="I4" s="40" t="s">
        <v>123</v>
      </c>
    </row>
    <row r="5" spans="1:9" ht="12.75">
      <c r="A5" s="38"/>
      <c r="B5" s="38"/>
      <c r="C5" s="41"/>
      <c r="D5" s="41"/>
      <c r="E5" s="41"/>
      <c r="F5" s="41"/>
      <c r="G5" s="41"/>
      <c r="H5" s="41"/>
      <c r="I5" s="41"/>
    </row>
    <row r="6" spans="1:9" ht="43.5" customHeight="1">
      <c r="A6" s="39"/>
      <c r="B6" s="39"/>
      <c r="C6" s="42"/>
      <c r="D6" s="42"/>
      <c r="E6" s="42"/>
      <c r="F6" s="42"/>
      <c r="G6" s="42"/>
      <c r="H6" s="42"/>
      <c r="I6" s="42"/>
    </row>
    <row r="7" spans="1:9">
      <c r="A7" s="13" t="s">
        <v>117</v>
      </c>
      <c r="B7" s="2" t="s">
        <v>3</v>
      </c>
      <c r="C7" s="20">
        <f>C8+C9+C12+C13+C14+C17+C18+C24+C10+C11+C28+C23+C25+C26+C16+C15+C29+C21</f>
        <v>16961</v>
      </c>
      <c r="D7" s="20">
        <f>D8+D9+D12+D13+D14+D15+D17+D18+D24+D10+D11+D28+D23+D26+D16+D25+D29+D21</f>
        <v>18661</v>
      </c>
      <c r="E7" s="20">
        <f>E8+E9+E12+E13+E14+E15+E17+E18+E24+E10+E11+E28+E23+E26+E16+E25+E29+E20+E27+E21</f>
        <v>15978.30755</v>
      </c>
      <c r="F7" s="20">
        <f>F8+F9+F12+F13+F14+F15+F17+F18+F24+F10+F11+F28+F23+F26+F16+F25+F29+F21</f>
        <v>18678.3</v>
      </c>
      <c r="G7" s="20">
        <f>F7/D7*100</f>
        <v>100.09270671453834</v>
      </c>
      <c r="H7" s="20">
        <f>H8+H9+H12+H13+H14+H17+H18+H24+H10+H11+H28+H23+H25+H26+H16+H15+H29+H21</f>
        <v>16192.7</v>
      </c>
      <c r="I7" s="20">
        <f>H7/C7*100</f>
        <v>95.470196332763408</v>
      </c>
    </row>
    <row r="8" spans="1:9" ht="15" customHeight="1">
      <c r="A8" s="7" t="s">
        <v>4</v>
      </c>
      <c r="B8" s="3" t="s">
        <v>5</v>
      </c>
      <c r="C8" s="21">
        <v>12246</v>
      </c>
      <c r="D8" s="21">
        <v>11968</v>
      </c>
      <c r="E8" s="21">
        <v>9251.9034599999995</v>
      </c>
      <c r="F8" s="21">
        <v>11450</v>
      </c>
      <c r="G8" s="21">
        <f>F8/D8*100</f>
        <v>95.671791443850267</v>
      </c>
      <c r="H8" s="21">
        <v>11884.9</v>
      </c>
      <c r="I8" s="21">
        <f>H8/C8*100</f>
        <v>97.051282051282044</v>
      </c>
    </row>
    <row r="9" spans="1:9" ht="0.75" hidden="1" customHeight="1">
      <c r="A9" s="7" t="s">
        <v>6</v>
      </c>
      <c r="B9" s="3" t="s">
        <v>7</v>
      </c>
      <c r="C9" s="21"/>
      <c r="D9" s="21"/>
      <c r="E9" s="21"/>
      <c r="F9" s="21"/>
      <c r="G9" s="21"/>
      <c r="H9" s="21"/>
      <c r="I9" s="21"/>
    </row>
    <row r="10" spans="1:9" ht="15.75" customHeight="1">
      <c r="A10" s="7" t="s">
        <v>8</v>
      </c>
      <c r="B10" s="3" t="s">
        <v>9</v>
      </c>
      <c r="C10" s="21">
        <v>1100</v>
      </c>
      <c r="D10" s="21">
        <v>1100</v>
      </c>
      <c r="E10" s="21">
        <v>548.13062000000002</v>
      </c>
      <c r="F10" s="21">
        <v>1050</v>
      </c>
      <c r="G10" s="21">
        <f>F10/D10*100</f>
        <v>95.454545454545453</v>
      </c>
      <c r="H10" s="21">
        <v>850</v>
      </c>
      <c r="I10" s="21">
        <f>H10/C10*100</f>
        <v>77.272727272727266</v>
      </c>
    </row>
    <row r="11" spans="1:9" ht="16.5" customHeight="1">
      <c r="A11" s="7" t="s">
        <v>10</v>
      </c>
      <c r="B11" s="3" t="s">
        <v>11</v>
      </c>
      <c r="C11" s="21">
        <v>355</v>
      </c>
      <c r="D11" s="21">
        <v>643</v>
      </c>
      <c r="E11" s="21">
        <v>1215.5963999999999</v>
      </c>
      <c r="F11" s="21">
        <v>1215.5999999999999</v>
      </c>
      <c r="G11" s="21">
        <f>F11/D11*100</f>
        <v>189.05132192846031</v>
      </c>
      <c r="H11" s="21">
        <v>445</v>
      </c>
      <c r="I11" s="21">
        <f>H11/C11*100</f>
        <v>125.35211267605635</v>
      </c>
    </row>
    <row r="12" spans="1:9">
      <c r="A12" s="7" t="s">
        <v>12</v>
      </c>
      <c r="B12" s="3" t="s">
        <v>13</v>
      </c>
      <c r="C12" s="21">
        <v>0</v>
      </c>
      <c r="D12" s="21">
        <v>0</v>
      </c>
      <c r="E12" s="21">
        <v>0.1</v>
      </c>
      <c r="F12" s="21">
        <v>0.1</v>
      </c>
      <c r="G12" s="21" t="s">
        <v>121</v>
      </c>
      <c r="H12" s="21">
        <v>0</v>
      </c>
      <c r="I12" s="21" t="s">
        <v>121</v>
      </c>
    </row>
    <row r="13" spans="1:9" ht="31.5" hidden="1">
      <c r="A13" s="7" t="s">
        <v>14</v>
      </c>
      <c r="B13" s="1" t="s">
        <v>15</v>
      </c>
      <c r="C13" s="21"/>
      <c r="D13" s="21"/>
      <c r="E13" s="21"/>
      <c r="F13" s="21"/>
      <c r="G13" s="21"/>
      <c r="H13" s="21"/>
      <c r="I13" s="21" t="e">
        <f t="shared" ref="I13:I30" si="0">H13/C13*100</f>
        <v>#DIV/0!</v>
      </c>
    </row>
    <row r="14" spans="1:9" ht="35.25" customHeight="1">
      <c r="A14" s="7" t="s">
        <v>16</v>
      </c>
      <c r="B14" s="1" t="s">
        <v>17</v>
      </c>
      <c r="C14" s="21">
        <v>2570</v>
      </c>
      <c r="D14" s="21">
        <v>4370</v>
      </c>
      <c r="E14" s="21">
        <v>4382.5770700000003</v>
      </c>
      <c r="F14" s="21">
        <v>4382.6000000000004</v>
      </c>
      <c r="G14" s="21">
        <f>F14/D14*100</f>
        <v>100.28832951945081</v>
      </c>
      <c r="H14" s="21">
        <v>3012.8</v>
      </c>
      <c r="I14" s="21">
        <f t="shared" si="0"/>
        <v>117.22957198443579</v>
      </c>
    </row>
    <row r="15" spans="1:9" ht="54" hidden="1" customHeight="1">
      <c r="A15" s="7" t="s">
        <v>18</v>
      </c>
      <c r="B15" s="1" t="s">
        <v>19</v>
      </c>
      <c r="C15" s="21"/>
      <c r="D15" s="21"/>
      <c r="E15" s="21"/>
      <c r="F15" s="21"/>
      <c r="G15" s="21" t="e">
        <f t="shared" ref="G15:G30" si="1">F15/D15*100</f>
        <v>#DIV/0!</v>
      </c>
      <c r="H15" s="21"/>
      <c r="I15" s="21" t="e">
        <f t="shared" si="0"/>
        <v>#DIV/0!</v>
      </c>
    </row>
    <row r="16" spans="1:9" ht="35.25" customHeight="1">
      <c r="A16" s="7" t="s">
        <v>20</v>
      </c>
      <c r="B16" s="17" t="s">
        <v>111</v>
      </c>
      <c r="C16" s="21">
        <v>30</v>
      </c>
      <c r="D16" s="21">
        <v>0</v>
      </c>
      <c r="E16" s="21">
        <v>0</v>
      </c>
      <c r="F16" s="21">
        <v>0</v>
      </c>
      <c r="G16" s="21" t="s">
        <v>121</v>
      </c>
      <c r="H16" s="21">
        <v>0</v>
      </c>
      <c r="I16" s="21">
        <f t="shared" si="0"/>
        <v>0</v>
      </c>
    </row>
    <row r="17" spans="1:9" ht="18" hidden="1" customHeight="1">
      <c r="A17" s="7" t="s">
        <v>21</v>
      </c>
      <c r="B17" s="1" t="s">
        <v>22</v>
      </c>
      <c r="C17" s="21"/>
      <c r="D17" s="21"/>
      <c r="E17" s="21"/>
      <c r="F17" s="21"/>
      <c r="G17" s="21" t="e">
        <f t="shared" si="1"/>
        <v>#DIV/0!</v>
      </c>
      <c r="H17" s="21"/>
      <c r="I17" s="21" t="e">
        <f t="shared" si="0"/>
        <v>#DIV/0!</v>
      </c>
    </row>
    <row r="18" spans="1:9" ht="18" hidden="1" customHeight="1">
      <c r="A18" s="7" t="s">
        <v>23</v>
      </c>
      <c r="B18" s="3" t="s">
        <v>24</v>
      </c>
      <c r="C18" s="21"/>
      <c r="D18" s="21"/>
      <c r="E18" s="21"/>
      <c r="F18" s="21"/>
      <c r="G18" s="21" t="e">
        <f t="shared" si="1"/>
        <v>#DIV/0!</v>
      </c>
      <c r="H18" s="21"/>
      <c r="I18" s="21" t="e">
        <f t="shared" si="0"/>
        <v>#DIV/0!</v>
      </c>
    </row>
    <row r="19" spans="1:9" ht="20.25" hidden="1" customHeight="1">
      <c r="A19" s="7" t="s">
        <v>25</v>
      </c>
      <c r="B19" s="3" t="s">
        <v>26</v>
      </c>
      <c r="C19" s="21"/>
      <c r="D19" s="21"/>
      <c r="E19" s="21"/>
      <c r="F19" s="21"/>
      <c r="G19" s="21" t="e">
        <f t="shared" si="1"/>
        <v>#DIV/0!</v>
      </c>
      <c r="H19" s="21"/>
      <c r="I19" s="21" t="e">
        <f t="shared" si="0"/>
        <v>#DIV/0!</v>
      </c>
    </row>
    <row r="20" spans="1:9" ht="51" hidden="1" customHeight="1">
      <c r="A20" s="7" t="s">
        <v>27</v>
      </c>
      <c r="B20" s="4" t="s">
        <v>28</v>
      </c>
      <c r="C20" s="21"/>
      <c r="D20" s="21"/>
      <c r="E20" s="21"/>
      <c r="F20" s="21"/>
      <c r="G20" s="21" t="e">
        <f t="shared" si="1"/>
        <v>#DIV/0!</v>
      </c>
      <c r="H20" s="21"/>
      <c r="I20" s="21" t="e">
        <f t="shared" si="0"/>
        <v>#DIV/0!</v>
      </c>
    </row>
    <row r="21" spans="1:9" ht="46.5" customHeight="1">
      <c r="A21" s="7" t="s">
        <v>112</v>
      </c>
      <c r="B21" s="27" t="s">
        <v>105</v>
      </c>
      <c r="C21" s="21">
        <v>80</v>
      </c>
      <c r="D21" s="21">
        <v>0</v>
      </c>
      <c r="E21" s="21">
        <v>0</v>
      </c>
      <c r="F21" s="21">
        <v>0</v>
      </c>
      <c r="G21" s="21" t="s">
        <v>121</v>
      </c>
      <c r="H21" s="21">
        <v>0</v>
      </c>
      <c r="I21" s="21">
        <f t="shared" si="0"/>
        <v>0</v>
      </c>
    </row>
    <row r="22" spans="1:9" ht="47.25" hidden="1">
      <c r="A22" s="7" t="s">
        <v>29</v>
      </c>
      <c r="B22" s="1" t="s">
        <v>30</v>
      </c>
      <c r="C22" s="21"/>
      <c r="D22" s="21"/>
      <c r="E22" s="21"/>
      <c r="F22" s="21"/>
      <c r="G22" s="21" t="e">
        <f t="shared" si="1"/>
        <v>#DIV/0!</v>
      </c>
      <c r="H22" s="21"/>
      <c r="I22" s="21" t="e">
        <f t="shared" si="0"/>
        <v>#DIV/0!</v>
      </c>
    </row>
    <row r="23" spans="1:9" hidden="1">
      <c r="A23" s="7" t="s">
        <v>31</v>
      </c>
      <c r="B23" s="1" t="s">
        <v>32</v>
      </c>
      <c r="C23" s="21"/>
      <c r="D23" s="21"/>
      <c r="E23" s="21"/>
      <c r="F23" s="21"/>
      <c r="G23" s="21" t="e">
        <f t="shared" si="1"/>
        <v>#DIV/0!</v>
      </c>
      <c r="H23" s="21"/>
      <c r="I23" s="21" t="e">
        <f t="shared" si="0"/>
        <v>#DIV/0!</v>
      </c>
    </row>
    <row r="24" spans="1:9" ht="47.25" hidden="1">
      <c r="A24" s="7" t="s">
        <v>33</v>
      </c>
      <c r="B24" s="1" t="s">
        <v>34</v>
      </c>
      <c r="C24" s="21"/>
      <c r="D24" s="21"/>
      <c r="E24" s="21"/>
      <c r="F24" s="21"/>
      <c r="G24" s="21" t="e">
        <f t="shared" si="1"/>
        <v>#DIV/0!</v>
      </c>
      <c r="H24" s="21"/>
      <c r="I24" s="21" t="e">
        <f t="shared" si="0"/>
        <v>#DIV/0!</v>
      </c>
    </row>
    <row r="25" spans="1:9" ht="47.25" hidden="1">
      <c r="A25" s="7" t="s">
        <v>35</v>
      </c>
      <c r="B25" s="1" t="s">
        <v>36</v>
      </c>
      <c r="C25" s="21"/>
      <c r="D25" s="21"/>
      <c r="E25" s="21"/>
      <c r="F25" s="21"/>
      <c r="G25" s="21" t="e">
        <f t="shared" si="1"/>
        <v>#DIV/0!</v>
      </c>
      <c r="H25" s="21"/>
      <c r="I25" s="21" t="e">
        <f t="shared" si="0"/>
        <v>#DIV/0!</v>
      </c>
    </row>
    <row r="26" spans="1:9" hidden="1">
      <c r="A26" s="7" t="s">
        <v>104</v>
      </c>
      <c r="B26" s="5" t="s">
        <v>37</v>
      </c>
      <c r="C26" s="21"/>
      <c r="D26" s="21"/>
      <c r="E26" s="21"/>
      <c r="F26" s="21"/>
      <c r="G26" s="21" t="e">
        <f t="shared" si="1"/>
        <v>#DIV/0!</v>
      </c>
      <c r="H26" s="21"/>
      <c r="I26" s="21" t="e">
        <f t="shared" si="0"/>
        <v>#DIV/0!</v>
      </c>
    </row>
    <row r="27" spans="1:9" hidden="1">
      <c r="A27" s="7" t="s">
        <v>38</v>
      </c>
      <c r="B27" s="6" t="s">
        <v>101</v>
      </c>
      <c r="C27" s="21"/>
      <c r="D27" s="21"/>
      <c r="E27" s="21"/>
      <c r="F27" s="21"/>
      <c r="G27" s="21" t="e">
        <f t="shared" si="1"/>
        <v>#DIV/0!</v>
      </c>
      <c r="H27" s="21"/>
      <c r="I27" s="21" t="e">
        <f t="shared" si="0"/>
        <v>#DIV/0!</v>
      </c>
    </row>
    <row r="28" spans="1:9" hidden="1">
      <c r="A28" s="7" t="s">
        <v>38</v>
      </c>
      <c r="B28" s="5" t="s">
        <v>39</v>
      </c>
      <c r="C28" s="21"/>
      <c r="D28" s="21"/>
      <c r="E28" s="26"/>
      <c r="F28" s="26"/>
      <c r="G28" s="21" t="e">
        <f t="shared" si="1"/>
        <v>#DIV/0!</v>
      </c>
      <c r="H28" s="21"/>
      <c r="I28" s="21" t="e">
        <f t="shared" si="0"/>
        <v>#DIV/0!</v>
      </c>
    </row>
    <row r="29" spans="1:9">
      <c r="A29" s="7" t="s">
        <v>40</v>
      </c>
      <c r="B29" s="8" t="s">
        <v>41</v>
      </c>
      <c r="C29" s="21">
        <v>580</v>
      </c>
      <c r="D29" s="21">
        <v>580</v>
      </c>
      <c r="E29" s="26">
        <v>580</v>
      </c>
      <c r="F29" s="26">
        <v>580</v>
      </c>
      <c r="G29" s="21">
        <f t="shared" si="1"/>
        <v>100</v>
      </c>
      <c r="H29" s="21">
        <v>0</v>
      </c>
      <c r="I29" s="21">
        <f t="shared" si="0"/>
        <v>0</v>
      </c>
    </row>
    <row r="30" spans="1:9" ht="74.25" hidden="1" customHeight="1">
      <c r="A30" s="7" t="s">
        <v>42</v>
      </c>
      <c r="B30" s="5" t="s">
        <v>43</v>
      </c>
      <c r="C30" s="21"/>
      <c r="D30" s="21"/>
      <c r="E30" s="26">
        <v>0</v>
      </c>
      <c r="F30" s="26"/>
      <c r="G30" s="21" t="e">
        <f t="shared" si="1"/>
        <v>#DIV/0!</v>
      </c>
      <c r="H30" s="21"/>
      <c r="I30" s="21" t="e">
        <f t="shared" si="0"/>
        <v>#DIV/0!</v>
      </c>
    </row>
    <row r="31" spans="1:9" ht="20.25" customHeight="1">
      <c r="A31" s="13" t="s">
        <v>118</v>
      </c>
      <c r="B31" s="9" t="s">
        <v>44</v>
      </c>
      <c r="C31" s="20">
        <f>C33+C35+C36+C37+C38+C39</f>
        <v>11690.532670000001</v>
      </c>
      <c r="D31" s="20">
        <f t="shared" ref="D31:E31" si="2">D33+D35+D36+D37+D38+D39</f>
        <v>10902.31214</v>
      </c>
      <c r="E31" s="20">
        <f t="shared" si="2"/>
        <v>10718.41771</v>
      </c>
      <c r="F31" s="20">
        <f>F33+F35+F36+F37+F38</f>
        <v>10902.31214</v>
      </c>
      <c r="G31" s="20">
        <f>F31/D31*100</f>
        <v>100</v>
      </c>
      <c r="H31" s="20">
        <f>H33+H35+H36+H37+H38</f>
        <v>4409.8877299999995</v>
      </c>
      <c r="I31" s="20">
        <f>H31/C31*100</f>
        <v>37.721871658735964</v>
      </c>
    </row>
    <row r="32" spans="1:9" ht="15.75" hidden="1" customHeight="1">
      <c r="A32" s="7" t="s">
        <v>45</v>
      </c>
      <c r="B32" s="5" t="s">
        <v>113</v>
      </c>
      <c r="C32" s="21"/>
      <c r="D32" s="21">
        <v>0</v>
      </c>
      <c r="E32" s="21">
        <v>0</v>
      </c>
      <c r="F32" s="21"/>
      <c r="G32" s="21"/>
      <c r="H32" s="21"/>
      <c r="I32" s="21"/>
    </row>
    <row r="33" spans="1:9" hidden="1">
      <c r="A33" s="7" t="s">
        <v>46</v>
      </c>
      <c r="B33" s="5" t="s">
        <v>47</v>
      </c>
      <c r="C33" s="21">
        <v>0</v>
      </c>
      <c r="D33" s="21">
        <v>0</v>
      </c>
      <c r="E33" s="21">
        <v>0</v>
      </c>
      <c r="F33" s="21"/>
      <c r="G33" s="21"/>
      <c r="H33" s="21"/>
      <c r="I33" s="21"/>
    </row>
    <row r="34" spans="1:9" ht="0.75" hidden="1" customHeight="1">
      <c r="A34" s="7" t="s">
        <v>48</v>
      </c>
      <c r="B34" s="5" t="s">
        <v>49</v>
      </c>
      <c r="C34" s="21"/>
      <c r="D34" s="21"/>
      <c r="E34" s="21"/>
      <c r="F34" s="21"/>
      <c r="G34" s="21"/>
      <c r="H34" s="21"/>
      <c r="I34" s="21"/>
    </row>
    <row r="35" spans="1:9">
      <c r="A35" s="7" t="s">
        <v>50</v>
      </c>
      <c r="B35" s="5" t="s">
        <v>51</v>
      </c>
      <c r="C35" s="21">
        <v>4061.4308799999999</v>
      </c>
      <c r="D35" s="21">
        <v>3075.1545700000001</v>
      </c>
      <c r="E35" s="21">
        <v>3075.1545700000001</v>
      </c>
      <c r="F35" s="21">
        <v>3075.1545700000001</v>
      </c>
      <c r="G35" s="21">
        <f>F35/D35*100</f>
        <v>100</v>
      </c>
      <c r="H35" s="21">
        <v>130.91673</v>
      </c>
      <c r="I35" s="21">
        <f>H35/C35*100</f>
        <v>3.2234139609437351</v>
      </c>
    </row>
    <row r="36" spans="1:9">
      <c r="A36" s="7" t="s">
        <v>52</v>
      </c>
      <c r="B36" s="5" t="s">
        <v>53</v>
      </c>
      <c r="C36" s="21">
        <v>369</v>
      </c>
      <c r="D36" s="21">
        <v>369</v>
      </c>
      <c r="E36" s="21">
        <v>314.71199999999999</v>
      </c>
      <c r="F36" s="21">
        <v>369</v>
      </c>
      <c r="G36" s="21">
        <f>F36/D36*100</f>
        <v>100</v>
      </c>
      <c r="H36" s="21">
        <v>496.3</v>
      </c>
      <c r="I36" s="21">
        <f>H36/C36*100</f>
        <v>134.49864498644988</v>
      </c>
    </row>
    <row r="37" spans="1:9">
      <c r="A37" s="7" t="s">
        <v>54</v>
      </c>
      <c r="B37" s="5" t="s">
        <v>55</v>
      </c>
      <c r="C37" s="21">
        <v>7260.1017899999997</v>
      </c>
      <c r="D37" s="21">
        <v>7458.1575700000003</v>
      </c>
      <c r="E37" s="21">
        <v>7330.1736099999998</v>
      </c>
      <c r="F37" s="21">
        <v>7458.1575700000003</v>
      </c>
      <c r="G37" s="21">
        <f>F37/D37*100</f>
        <v>100</v>
      </c>
      <c r="H37" s="21">
        <v>3782.6709999999998</v>
      </c>
      <c r="I37" s="21">
        <f t="shared" ref="I37:I38" si="3">H37/C37*100</f>
        <v>52.102175829135312</v>
      </c>
    </row>
    <row r="38" spans="1:9" hidden="1">
      <c r="A38" s="28" t="s">
        <v>56</v>
      </c>
      <c r="B38" s="1" t="s">
        <v>114</v>
      </c>
      <c r="C38" s="21">
        <v>0</v>
      </c>
      <c r="D38" s="21">
        <v>0</v>
      </c>
      <c r="E38" s="21">
        <v>0</v>
      </c>
      <c r="F38" s="21"/>
      <c r="G38" s="21" t="e">
        <f>F38/D38*100</f>
        <v>#DIV/0!</v>
      </c>
      <c r="H38" s="21"/>
      <c r="I38" s="21" t="e">
        <f t="shared" si="3"/>
        <v>#DIV/0!</v>
      </c>
    </row>
    <row r="39" spans="1:9" ht="83.25" customHeight="1">
      <c r="A39" s="30" t="s">
        <v>116</v>
      </c>
      <c r="B39" s="6" t="s">
        <v>115</v>
      </c>
      <c r="C39" s="21">
        <v>0</v>
      </c>
      <c r="D39" s="21">
        <v>0</v>
      </c>
      <c r="E39" s="31">
        <v>-1.6224700000000001</v>
      </c>
      <c r="F39" s="21">
        <v>0</v>
      </c>
      <c r="G39" s="21" t="s">
        <v>121</v>
      </c>
      <c r="H39" s="21">
        <v>0</v>
      </c>
      <c r="I39" s="21" t="s">
        <v>121</v>
      </c>
    </row>
    <row r="40" spans="1:9" hidden="1">
      <c r="A40" s="29" t="s">
        <v>103</v>
      </c>
      <c r="B40" s="6" t="s">
        <v>102</v>
      </c>
      <c r="C40" s="21"/>
      <c r="D40" s="21"/>
      <c r="E40" s="21">
        <v>0</v>
      </c>
      <c r="F40" s="21"/>
      <c r="G40" s="21"/>
      <c r="H40" s="21"/>
      <c r="I40" s="21"/>
    </row>
    <row r="41" spans="1:9">
      <c r="A41" s="34" t="s">
        <v>57</v>
      </c>
      <c r="B41" s="35"/>
      <c r="C41" s="20">
        <f>C7+C31</f>
        <v>28651.532670000001</v>
      </c>
      <c r="D41" s="20">
        <f>D7+D31</f>
        <v>29563.312140000002</v>
      </c>
      <c r="E41" s="20">
        <f>E7+E31</f>
        <v>26696.725259999999</v>
      </c>
      <c r="F41" s="20">
        <f>F7+F31</f>
        <v>29580.612139999997</v>
      </c>
      <c r="G41" s="20">
        <f>F41/D41*100</f>
        <v>100.05851847694896</v>
      </c>
      <c r="H41" s="20">
        <f>H7+H31</f>
        <v>20602.587729999999</v>
      </c>
      <c r="I41" s="20">
        <f>H41/C41*100</f>
        <v>71.907454192048277</v>
      </c>
    </row>
    <row r="42" spans="1:9">
      <c r="A42" s="3"/>
      <c r="B42" s="14" t="s">
        <v>58</v>
      </c>
      <c r="C42" s="22"/>
      <c r="D42" s="22"/>
      <c r="E42" s="22"/>
      <c r="F42" s="22"/>
      <c r="G42" s="22"/>
      <c r="H42" s="22"/>
      <c r="I42" s="22"/>
    </row>
    <row r="43" spans="1:9">
      <c r="A43" s="15" t="s">
        <v>59</v>
      </c>
      <c r="B43" s="32" t="s">
        <v>60</v>
      </c>
      <c r="C43" s="24">
        <f>C44+C45+C47+C46</f>
        <v>4479</v>
      </c>
      <c r="D43" s="24">
        <f>D44+D45+D47+D46</f>
        <v>5175.8035199999995</v>
      </c>
      <c r="E43" s="24">
        <f>E44+E45+E46+E47</f>
        <v>4113.0792199999996</v>
      </c>
      <c r="F43" s="24">
        <f>F44+F45+F46+F47</f>
        <v>5165.8</v>
      </c>
      <c r="G43" s="24">
        <f>F43/D43*100</f>
        <v>99.806725275382959</v>
      </c>
      <c r="H43" s="24">
        <f>H44+H45+H47+H46</f>
        <v>5772</v>
      </c>
      <c r="I43" s="24">
        <f>H43/C43*100</f>
        <v>128.8680509042197</v>
      </c>
    </row>
    <row r="44" spans="1:9" ht="30.75" customHeight="1">
      <c r="A44" s="16" t="s">
        <v>61</v>
      </c>
      <c r="B44" s="17" t="s">
        <v>62</v>
      </c>
      <c r="C44" s="23">
        <v>4329</v>
      </c>
      <c r="D44" s="23">
        <v>5102.8235199999999</v>
      </c>
      <c r="E44" s="23">
        <v>4072.45622</v>
      </c>
      <c r="F44" s="23">
        <v>5102.8</v>
      </c>
      <c r="G44" s="23">
        <f>F44/D44*100</f>
        <v>99.999539078709901</v>
      </c>
      <c r="H44" s="23">
        <v>5562</v>
      </c>
      <c r="I44" s="23">
        <f>H44/C44*100</f>
        <v>128.48232848232848</v>
      </c>
    </row>
    <row r="45" spans="1:9" ht="31.5" hidden="1">
      <c r="A45" s="16" t="s">
        <v>63</v>
      </c>
      <c r="B45" s="11" t="s">
        <v>64</v>
      </c>
      <c r="C45" s="23">
        <v>0</v>
      </c>
      <c r="D45" s="23">
        <v>0</v>
      </c>
      <c r="E45" s="23">
        <v>0</v>
      </c>
      <c r="F45" s="23"/>
      <c r="G45" s="23" t="e">
        <f t="shared" ref="G45:G46" si="4">F45/D45*100</f>
        <v>#DIV/0!</v>
      </c>
      <c r="H45" s="23"/>
      <c r="I45" s="23" t="e">
        <f>H45/C45*100</f>
        <v>#DIV/0!</v>
      </c>
    </row>
    <row r="46" spans="1:9" ht="18.75" customHeight="1">
      <c r="A46" s="16" t="s">
        <v>65</v>
      </c>
      <c r="B46" s="11" t="s">
        <v>66</v>
      </c>
      <c r="C46" s="23">
        <v>10</v>
      </c>
      <c r="D46" s="23">
        <v>10</v>
      </c>
      <c r="E46" s="23">
        <v>0</v>
      </c>
      <c r="F46" s="23">
        <v>0</v>
      </c>
      <c r="G46" s="23">
        <f t="shared" si="4"/>
        <v>0</v>
      </c>
      <c r="H46" s="23">
        <v>10</v>
      </c>
      <c r="I46" s="23">
        <f>H46/C46*100</f>
        <v>100</v>
      </c>
    </row>
    <row r="47" spans="1:9" ht="35.25" customHeight="1">
      <c r="A47" s="16" t="s">
        <v>67</v>
      </c>
      <c r="B47" s="17" t="s">
        <v>68</v>
      </c>
      <c r="C47" s="23">
        <v>140</v>
      </c>
      <c r="D47" s="23">
        <v>62.98</v>
      </c>
      <c r="E47" s="23">
        <v>40.622999999999998</v>
      </c>
      <c r="F47" s="23">
        <v>63</v>
      </c>
      <c r="G47" s="23">
        <f t="shared" ref="G47:G63" si="5">F47/D47*100</f>
        <v>100.03175611305177</v>
      </c>
      <c r="H47" s="23">
        <v>200</v>
      </c>
      <c r="I47" s="23">
        <f>H47/C47*100</f>
        <v>142.85714285714286</v>
      </c>
    </row>
    <row r="48" spans="1:9" ht="15.75" customHeight="1">
      <c r="A48" s="15" t="s">
        <v>69</v>
      </c>
      <c r="B48" s="32" t="s">
        <v>70</v>
      </c>
      <c r="C48" s="24">
        <f>C49</f>
        <v>369</v>
      </c>
      <c r="D48" s="24">
        <f>D49</f>
        <v>369</v>
      </c>
      <c r="E48" s="24">
        <f>E49</f>
        <v>314.71199999999999</v>
      </c>
      <c r="F48" s="24">
        <f>F49</f>
        <v>369</v>
      </c>
      <c r="G48" s="24">
        <f t="shared" si="5"/>
        <v>100</v>
      </c>
      <c r="H48" s="24">
        <f>H49</f>
        <v>496.3</v>
      </c>
      <c r="I48" s="24">
        <f t="shared" ref="I48:I56" si="6">H48/C48*100</f>
        <v>134.49864498644988</v>
      </c>
    </row>
    <row r="49" spans="1:9" ht="35.25" customHeight="1">
      <c r="A49" s="16" t="s">
        <v>71</v>
      </c>
      <c r="B49" s="17" t="s">
        <v>72</v>
      </c>
      <c r="C49" s="23">
        <v>369</v>
      </c>
      <c r="D49" s="23">
        <v>369</v>
      </c>
      <c r="E49" s="23">
        <v>314.71199999999999</v>
      </c>
      <c r="F49" s="23">
        <v>369</v>
      </c>
      <c r="G49" s="23">
        <f t="shared" si="5"/>
        <v>100</v>
      </c>
      <c r="H49" s="23">
        <v>496.3</v>
      </c>
      <c r="I49" s="23">
        <f t="shared" si="6"/>
        <v>134.49864498644988</v>
      </c>
    </row>
    <row r="50" spans="1:9" ht="51.75" customHeight="1">
      <c r="A50" s="15" t="s">
        <v>73</v>
      </c>
      <c r="B50" s="33" t="s">
        <v>119</v>
      </c>
      <c r="C50" s="24">
        <f>C51</f>
        <v>670</v>
      </c>
      <c r="D50" s="24">
        <f>D51</f>
        <v>254.02</v>
      </c>
      <c r="E50" s="24">
        <f>E51</f>
        <v>143.9</v>
      </c>
      <c r="F50" s="24">
        <f>F51</f>
        <v>254</v>
      </c>
      <c r="G50" s="24">
        <f t="shared" si="5"/>
        <v>99.992126604204387</v>
      </c>
      <c r="H50" s="24">
        <f>H51</f>
        <v>300</v>
      </c>
      <c r="I50" s="24">
        <f t="shared" si="6"/>
        <v>44.776119402985074</v>
      </c>
    </row>
    <row r="51" spans="1:9" ht="67.5" customHeight="1">
      <c r="A51" s="16" t="s">
        <v>74</v>
      </c>
      <c r="B51" s="11" t="s">
        <v>107</v>
      </c>
      <c r="C51" s="23">
        <v>670</v>
      </c>
      <c r="D51" s="23">
        <v>254.02</v>
      </c>
      <c r="E51" s="23">
        <v>143.9</v>
      </c>
      <c r="F51" s="23">
        <v>254</v>
      </c>
      <c r="G51" s="23">
        <f t="shared" si="5"/>
        <v>99.992126604204387</v>
      </c>
      <c r="H51" s="23">
        <v>300</v>
      </c>
      <c r="I51" s="23">
        <f t="shared" si="6"/>
        <v>44.776119402985074</v>
      </c>
    </row>
    <row r="52" spans="1:9" ht="15.75" customHeight="1">
      <c r="A52" s="15" t="s">
        <v>75</v>
      </c>
      <c r="B52" s="32" t="s">
        <v>76</v>
      </c>
      <c r="C52" s="24">
        <f>C55+C54+C53</f>
        <v>13497.540499999999</v>
      </c>
      <c r="D52" s="24">
        <f>D55+D54+D53</f>
        <v>13669.787560000001</v>
      </c>
      <c r="E52" s="24">
        <f>E54+E53+E55</f>
        <v>12384.39134</v>
      </c>
      <c r="F52" s="24">
        <f>F55+F54+F53</f>
        <v>13669.8</v>
      </c>
      <c r="G52" s="24">
        <f t="shared" si="5"/>
        <v>100.00009100360883</v>
      </c>
      <c r="H52" s="24">
        <f>H55+H54+H53</f>
        <v>9295.4709999999995</v>
      </c>
      <c r="I52" s="24">
        <f t="shared" si="6"/>
        <v>68.867887449569054</v>
      </c>
    </row>
    <row r="53" spans="1:9" ht="15.75" hidden="1" customHeight="1">
      <c r="A53" s="16" t="s">
        <v>77</v>
      </c>
      <c r="B53" s="17" t="s">
        <v>78</v>
      </c>
      <c r="C53" s="23"/>
      <c r="D53" s="23"/>
      <c r="E53" s="23"/>
      <c r="F53" s="23"/>
      <c r="G53" s="23" t="e">
        <f t="shared" si="5"/>
        <v>#DIV/0!</v>
      </c>
      <c r="H53" s="23"/>
      <c r="I53" s="23" t="e">
        <f t="shared" si="6"/>
        <v>#DIV/0!</v>
      </c>
    </row>
    <row r="54" spans="1:9" ht="18.75" customHeight="1">
      <c r="A54" s="16" t="s">
        <v>79</v>
      </c>
      <c r="B54" s="17" t="s">
        <v>80</v>
      </c>
      <c r="C54" s="23">
        <v>11507.13278</v>
      </c>
      <c r="D54" s="23">
        <v>10987.98904</v>
      </c>
      <c r="E54" s="23">
        <v>10643.792820000001</v>
      </c>
      <c r="F54" s="23">
        <v>10988</v>
      </c>
      <c r="G54" s="23">
        <f t="shared" si="5"/>
        <v>100.00009974527603</v>
      </c>
      <c r="H54" s="23">
        <v>8795.4709999999995</v>
      </c>
      <c r="I54" s="23">
        <f t="shared" si="6"/>
        <v>76.434948376427798</v>
      </c>
    </row>
    <row r="55" spans="1:9" ht="34.5" customHeight="1">
      <c r="A55" s="16" t="s">
        <v>81</v>
      </c>
      <c r="B55" s="11" t="s">
        <v>82</v>
      </c>
      <c r="C55" s="23">
        <v>1990.4077199999999</v>
      </c>
      <c r="D55" s="23">
        <v>2681.7985199999998</v>
      </c>
      <c r="E55" s="23">
        <v>1740.59852</v>
      </c>
      <c r="F55" s="23">
        <v>2681.8</v>
      </c>
      <c r="G55" s="23">
        <f t="shared" si="5"/>
        <v>100.00005518684529</v>
      </c>
      <c r="H55" s="23">
        <v>500</v>
      </c>
      <c r="I55" s="23">
        <f t="shared" si="6"/>
        <v>25.120481345399924</v>
      </c>
    </row>
    <row r="56" spans="1:9" ht="33.75" customHeight="1">
      <c r="A56" s="15" t="s">
        <v>83</v>
      </c>
      <c r="B56" s="32" t="s">
        <v>84</v>
      </c>
      <c r="C56" s="24">
        <f>C57+C58+C59</f>
        <v>9206.5921699999999</v>
      </c>
      <c r="D56" s="24">
        <f>D58+D59+D57</f>
        <v>10439.825059999999</v>
      </c>
      <c r="E56" s="24">
        <f>E58+E59+E57</f>
        <v>9831.4714700000004</v>
      </c>
      <c r="F56" s="24">
        <f>F58+F59+F57</f>
        <v>10439.799999999999</v>
      </c>
      <c r="G56" s="24">
        <f t="shared" si="5"/>
        <v>99.9997599576635</v>
      </c>
      <c r="H56" s="24">
        <f>H57+H58+H59</f>
        <v>4180.6167299999997</v>
      </c>
      <c r="I56" s="24">
        <f t="shared" si="6"/>
        <v>45.408948857566259</v>
      </c>
    </row>
    <row r="57" spans="1:9" hidden="1">
      <c r="A57" s="16" t="s">
        <v>85</v>
      </c>
      <c r="B57" s="17" t="s">
        <v>86</v>
      </c>
      <c r="C57" s="23"/>
      <c r="D57" s="23"/>
      <c r="E57" s="23"/>
      <c r="F57" s="23"/>
      <c r="G57" s="23" t="e">
        <f t="shared" si="5"/>
        <v>#DIV/0!</v>
      </c>
      <c r="H57" s="23"/>
      <c r="I57" s="23" t="e">
        <f>H57/C57*100</f>
        <v>#DIV/0!</v>
      </c>
    </row>
    <row r="58" spans="1:9">
      <c r="A58" s="16" t="s">
        <v>87</v>
      </c>
      <c r="B58" s="17" t="s">
        <v>88</v>
      </c>
      <c r="C58" s="23">
        <v>612</v>
      </c>
      <c r="D58" s="23">
        <v>1182</v>
      </c>
      <c r="E58" s="23">
        <v>1151.2229600000001</v>
      </c>
      <c r="F58" s="23">
        <v>1182</v>
      </c>
      <c r="G58" s="23">
        <f t="shared" si="5"/>
        <v>100</v>
      </c>
      <c r="H58" s="23">
        <v>500</v>
      </c>
      <c r="I58" s="23">
        <f>H58/C58*100</f>
        <v>81.699346405228752</v>
      </c>
    </row>
    <row r="59" spans="1:9">
      <c r="A59" s="16" t="s">
        <v>89</v>
      </c>
      <c r="B59" s="17" t="s">
        <v>90</v>
      </c>
      <c r="C59" s="23">
        <v>8594.5921699999999</v>
      </c>
      <c r="D59" s="23">
        <v>9257.8250599999992</v>
      </c>
      <c r="E59" s="23">
        <v>8680.2485099999994</v>
      </c>
      <c r="F59" s="23">
        <v>9257.7999999999993</v>
      </c>
      <c r="G59" s="23">
        <f t="shared" si="5"/>
        <v>99.999729310071885</v>
      </c>
      <c r="H59" s="23">
        <v>3680.6167300000002</v>
      </c>
      <c r="I59" s="23">
        <f>H59/C59*100</f>
        <v>42.824797933373034</v>
      </c>
    </row>
    <row r="60" spans="1:9" ht="20.25" customHeight="1">
      <c r="A60" s="15" t="s">
        <v>91</v>
      </c>
      <c r="B60" s="19" t="s">
        <v>92</v>
      </c>
      <c r="C60" s="24">
        <f>C61</f>
        <v>429.4</v>
      </c>
      <c r="D60" s="24">
        <f>D61</f>
        <v>429.4</v>
      </c>
      <c r="E60" s="24">
        <f>E61</f>
        <v>357.7835</v>
      </c>
      <c r="F60" s="24">
        <f>F61</f>
        <v>429.4</v>
      </c>
      <c r="G60" s="24">
        <f t="shared" si="5"/>
        <v>100</v>
      </c>
      <c r="H60" s="24">
        <f>H61</f>
        <v>558.20000000000005</v>
      </c>
      <c r="I60" s="24">
        <f>H60/C60*100</f>
        <v>129.99534233814626</v>
      </c>
    </row>
    <row r="61" spans="1:9" ht="18" customHeight="1">
      <c r="A61" s="16" t="s">
        <v>93</v>
      </c>
      <c r="B61" s="18" t="s">
        <v>94</v>
      </c>
      <c r="C61" s="23">
        <v>429.4</v>
      </c>
      <c r="D61" s="23">
        <v>429.4</v>
      </c>
      <c r="E61" s="23">
        <v>357.7835</v>
      </c>
      <c r="F61" s="23">
        <v>429.4</v>
      </c>
      <c r="G61" s="23">
        <f t="shared" si="5"/>
        <v>100</v>
      </c>
      <c r="H61" s="23">
        <v>558.20000000000005</v>
      </c>
      <c r="I61" s="23">
        <f>H61/C61*100</f>
        <v>129.99534233814626</v>
      </c>
    </row>
    <row r="62" spans="1:9" ht="31.5" hidden="1">
      <c r="A62" s="15" t="s">
        <v>95</v>
      </c>
      <c r="B62" s="17" t="s">
        <v>96</v>
      </c>
      <c r="C62" s="23">
        <f>C63</f>
        <v>0</v>
      </c>
      <c r="D62" s="23">
        <f>D63</f>
        <v>0</v>
      </c>
      <c r="E62" s="23">
        <f>E63</f>
        <v>0</v>
      </c>
      <c r="F62" s="23">
        <f>F63</f>
        <v>0</v>
      </c>
      <c r="G62" s="23"/>
      <c r="H62" s="23">
        <f>H63</f>
        <v>0</v>
      </c>
      <c r="I62" s="23"/>
    </row>
    <row r="63" spans="1:9" ht="31.5" hidden="1">
      <c r="A63" s="16" t="s">
        <v>97</v>
      </c>
      <c r="B63" s="17" t="s">
        <v>98</v>
      </c>
      <c r="C63" s="23"/>
      <c r="D63" s="23"/>
      <c r="E63" s="23"/>
      <c r="F63" s="23"/>
      <c r="G63" s="23" t="e">
        <f t="shared" si="5"/>
        <v>#DIV/0!</v>
      </c>
      <c r="H63" s="23"/>
      <c r="I63" s="23" t="e">
        <f>H63/C63*100</f>
        <v>#DIV/0!</v>
      </c>
    </row>
    <row r="64" spans="1:9" ht="16.5" customHeight="1">
      <c r="A64" s="10"/>
      <c r="B64" s="19" t="s">
        <v>99</v>
      </c>
      <c r="C64" s="24">
        <f>C43+C48+C50+C52+C56+C60+C62</f>
        <v>28651.532670000001</v>
      </c>
      <c r="D64" s="24">
        <f>D43+D48+D50+D52+D56+D60+D62</f>
        <v>30337.836140000003</v>
      </c>
      <c r="E64" s="24">
        <f>E43+E48+E50+E52+E56+E60+E62</f>
        <v>27145.337530000001</v>
      </c>
      <c r="F64" s="24">
        <f>F43+F48+F50+F52+F56+F60+F62</f>
        <v>30327.8</v>
      </c>
      <c r="G64" s="24">
        <f>F64/D64*100</f>
        <v>99.96691873489695</v>
      </c>
      <c r="H64" s="24">
        <f>H43+H48+H50+H52+H56+H60+H62</f>
        <v>20602.587730000003</v>
      </c>
      <c r="I64" s="24">
        <f>H64/C64*100</f>
        <v>71.907454192048291</v>
      </c>
    </row>
    <row r="65" spans="1:9">
      <c r="A65" s="3"/>
      <c r="B65" s="18" t="s">
        <v>100</v>
      </c>
      <c r="C65" s="23">
        <f>C41-C64</f>
        <v>0</v>
      </c>
      <c r="D65" s="23">
        <f>D41-D64</f>
        <v>-774.52400000000125</v>
      </c>
      <c r="E65" s="23">
        <f>E41-E64</f>
        <v>-448.61227000000144</v>
      </c>
      <c r="F65" s="23">
        <f>F41-F64</f>
        <v>-747.18786000000182</v>
      </c>
      <c r="G65" s="23"/>
      <c r="H65" s="23">
        <f>H41-H64</f>
        <v>0</v>
      </c>
      <c r="I65" s="23"/>
    </row>
  </sheetData>
  <mergeCells count="11">
    <mergeCell ref="A41:B41"/>
    <mergeCell ref="A2:I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rintOptions horizontalCentered="1"/>
  <pageMargins left="0.59055118110236227" right="0.59055118110236227" top="0.39370078740157483" bottom="0.39370078740157483" header="0.51181102362204722" footer="0.5118110236220472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2025-11-13T07:40:13Z</cp:lastPrinted>
  <dcterms:modified xsi:type="dcterms:W3CDTF">2025-11-13T07:40:16Z</dcterms:modified>
</cp:coreProperties>
</file>